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6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<sst xmlns="http://schemas.openxmlformats.org/spreadsheetml/2006/main" count="3057" uniqueCount="531">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</sst>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526</v>
      </c>
      <c r="E8" s="32" t="s">
        <v>198</v>
      </c>
    </row>
    <row r="9" spans="1:5" ht="60" customHeight="1">
      <c r="A9" s="31" t="s">
        <v>199</v>
      </c>
      <c r="B9" s="30" t="s">
        <v>333</v>
      </c>
      <c r="C9" s="148" t="s">
        <v>11</v>
      </c>
      <c r="D9" s="45" t="s">
        <v>525</v>
      </c>
      <c r="E9" s="32" t="s">
        <v>198</v>
      </c>
    </row>
    <row r="10" spans="1:5" ht="72" customHeight="1">
      <c r="A10" s="31" t="s">
        <v>460</v>
      </c>
      <c r="B10" s="30" t="s">
        <v>333</v>
      </c>
      <c r="C10" s="148" t="s">
        <v>11</v>
      </c>
      <c r="D10" s="45" t="s">
        <v>527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461</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t="s">
        <v>524</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503</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503</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504</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505</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506</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507</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508</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509</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510</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511</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512</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530</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529</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482</v>
      </c>
      <c r="N33" s="867"/>
      <c r="O33" s="867"/>
      <c r="P33" s="867"/>
      <c r="Q33" s="868"/>
      <c r="R33" s="866" t="s">
        <v>482</v>
      </c>
      <c r="S33" s="867"/>
      <c r="T33" s="867"/>
      <c r="U33" s="867"/>
      <c r="V33" s="868"/>
      <c r="W33" s="645" t="s">
        <v>488</v>
      </c>
      <c r="X33" s="168" t="s">
        <v>496</v>
      </c>
      <c r="Y33" s="168" t="s">
        <v>492</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483</v>
      </c>
      <c r="N34" s="826"/>
      <c r="O34" s="826"/>
      <c r="P34" s="826"/>
      <c r="Q34" s="827"/>
      <c r="R34" s="825" t="s">
        <v>483</v>
      </c>
      <c r="S34" s="826"/>
      <c r="T34" s="826"/>
      <c r="U34" s="826"/>
      <c r="V34" s="827"/>
      <c r="W34" s="646" t="s">
        <v>489</v>
      </c>
      <c r="X34" s="173" t="s">
        <v>497</v>
      </c>
      <c r="Y34" s="173" t="s">
        <v>493</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484</v>
      </c>
      <c r="N35" s="826"/>
      <c r="O35" s="826"/>
      <c r="P35" s="826"/>
      <c r="Q35" s="827"/>
      <c r="R35" s="825" t="s">
        <v>484</v>
      </c>
      <c r="S35" s="826"/>
      <c r="T35" s="826"/>
      <c r="U35" s="826"/>
      <c r="V35" s="827"/>
      <c r="W35" s="646" t="s">
        <v>490</v>
      </c>
      <c r="X35" s="173" t="s">
        <v>498</v>
      </c>
      <c r="Y35" s="173" t="s">
        <v>499</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485</v>
      </c>
      <c r="N36" s="826"/>
      <c r="O36" s="826"/>
      <c r="P36" s="826"/>
      <c r="Q36" s="827"/>
      <c r="R36" s="825" t="s">
        <v>487</v>
      </c>
      <c r="S36" s="826"/>
      <c r="T36" s="826"/>
      <c r="U36" s="826"/>
      <c r="V36" s="827"/>
      <c r="W36" s="646" t="s">
        <v>485</v>
      </c>
      <c r="X36" s="173" t="s">
        <v>500</v>
      </c>
      <c r="Y36" s="173" t="s">
        <v>494</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486</v>
      </c>
      <c r="N37" s="826"/>
      <c r="O37" s="826"/>
      <c r="P37" s="826"/>
      <c r="Q37" s="827"/>
      <c r="R37" s="825" t="s">
        <v>486</v>
      </c>
      <c r="S37" s="826"/>
      <c r="T37" s="826"/>
      <c r="U37" s="826"/>
      <c r="V37" s="827"/>
      <c r="W37" s="646" t="s">
        <v>491</v>
      </c>
      <c r="X37" s="173" t="s">
        <v>501</v>
      </c>
      <c r="Y37" s="173" t="s">
        <v>502</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486</v>
      </c>
      <c r="N38" s="826"/>
      <c r="O38" s="826"/>
      <c r="P38" s="826"/>
      <c r="Q38" s="827"/>
      <c r="R38" s="825" t="s">
        <v>486</v>
      </c>
      <c r="S38" s="826"/>
      <c r="T38" s="826"/>
      <c r="U38" s="826"/>
      <c r="V38" s="827"/>
      <c r="W38" s="646" t="s">
        <v>491</v>
      </c>
      <c r="X38" s="173" t="s">
        <v>501</v>
      </c>
      <c r="Y38" s="173" t="s">
        <v>495</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100－1234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千代田区霞が関１－２－２</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コウロウ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厚労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03-3571-0000</v>
      </c>
      <c r="L15" s="1149"/>
      <c r="M15" s="1149"/>
      <c r="N15" s="1149"/>
      <c r="O15" s="1149"/>
      <c r="P15" s="1052" t="s">
        <v>1</v>
      </c>
      <c r="Q15" s="1052"/>
      <c r="R15" s="1052"/>
      <c r="S15" s="1052"/>
      <c r="T15" s="1149" t="str">
        <f>IF(基本情報入力シート!M25="","",基本情報入力シート!M25)</f>
        <v>03-3591-9999</v>
      </c>
      <c r="U15" s="1149"/>
      <c r="V15" s="1149"/>
      <c r="W15" s="1149"/>
      <c r="X15" s="1149"/>
      <c r="Y15" s="1052" t="s">
        <v>143</v>
      </c>
      <c r="Z15" s="1052"/>
      <c r="AA15" s="1052"/>
      <c r="AB15" s="1052"/>
      <c r="AC15" s="1150" t="str">
        <f>IF(基本情報入力シート!M26="","",基本情報入力シート!M26)</f>
        <v>aaa@aaa.aa.jp</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455</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513</v>
      </c>
      <c r="C19" s="661" t="s">
        <v>361</v>
      </c>
      <c r="D19" s="199"/>
      <c r="E19" s="200"/>
      <c r="F19" s="200"/>
      <c r="G19" s="200"/>
      <c r="H19" s="200"/>
      <c r="I19" s="200"/>
      <c r="J19" s="200"/>
      <c r="K19" s="200"/>
      <c r="L19" s="769" t="s">
        <v>513</v>
      </c>
      <c r="M19" s="662" t="s">
        <v>360</v>
      </c>
      <c r="N19" s="201"/>
      <c r="O19" s="202"/>
      <c r="P19" s="203"/>
      <c r="Q19" s="203"/>
      <c r="R19" s="203"/>
      <c r="S19" s="203"/>
      <c r="T19" s="203"/>
      <c r="U19" s="203"/>
      <c r="V19" s="203"/>
      <c r="W19" s="770" t="s">
        <v>452</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472</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v>
      </c>
    </row>
    <row r="28" spans="1:47">
      <c r="A28" s="688" t="s">
        <v>10</v>
      </c>
      <c r="B28" s="1049" t="s">
        <v>368</v>
      </c>
      <c r="C28" s="1049"/>
      <c r="D28" s="1050">
        <f>IF(V4=0,"",V4)</f>
        <v>4</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f>IF('別紙様式2-4 個表_ベースアップ'!O5="","",'別紙様式2-4 個表_ベースアップ'!O5)</f>
        <v>4597200</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f>IFERROR(AD30-AD31,"")</f>
        <v>4598000</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v>207408000</v>
      </c>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f>IF((AD32-AD33-AD34-AD35-AD36)=0,"",(AD32-AD33-AD34-AD35-AD36))</f>
        <v>202810000</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v>231258000</v>
      </c>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v>19666000</v>
      </c>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v>8782000</v>
      </c>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v>0</v>
      </c>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v>0</v>
      </c>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473</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480</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479</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478</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474</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468</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459</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477</v>
      </c>
      <c r="B88" s="1001" t="s">
        <v>476</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522</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481</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3774607</v>
      </c>
      <c r="P93" s="1186"/>
      <c r="Q93" s="1186"/>
      <c r="R93" s="1186"/>
      <c r="S93" s="1186"/>
      <c r="T93" s="1186"/>
      <c r="U93" s="1187"/>
      <c r="V93" s="575" t="s">
        <v>2</v>
      </c>
      <c r="W93" s="576"/>
      <c r="X93" s="577"/>
      <c r="Y93" s="577"/>
      <c r="Z93" s="578"/>
      <c r="AA93" s="579"/>
      <c r="AB93" s="1171" t="s">
        <v>204</v>
      </c>
      <c r="AC93" s="1172" t="str">
        <f>IF(X94=0,"",IF(X94&gt;=200/3,"○","×"))</f>
        <v>○</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2747615</v>
      </c>
      <c r="P94" s="1189"/>
      <c r="Q94" s="1189"/>
      <c r="R94" s="1189"/>
      <c r="S94" s="1189"/>
      <c r="T94" s="1189"/>
      <c r="U94" s="1190"/>
      <c r="V94" s="580" t="s">
        <v>2</v>
      </c>
      <c r="W94" s="581" t="s">
        <v>44</v>
      </c>
      <c r="X94" s="1191">
        <f>IFERROR(O94/O93*100,0)</f>
        <v>72.792081400792185</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f>O94/AH99</f>
        <v>457935.83333333331</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823393</v>
      </c>
      <c r="P96" s="1186"/>
      <c r="Q96" s="1186"/>
      <c r="R96" s="1186"/>
      <c r="S96" s="1186"/>
      <c r="T96" s="1186"/>
      <c r="U96" s="1187"/>
      <c r="V96" s="737" t="s">
        <v>2</v>
      </c>
      <c r="W96" s="576"/>
      <c r="X96" s="577"/>
      <c r="Y96" s="577"/>
      <c r="Z96" s="578"/>
      <c r="AA96" s="579"/>
      <c r="AB96" s="1171" t="s">
        <v>204</v>
      </c>
      <c r="AC96" s="1172" t="str">
        <f>IF(X97=0,"",IF(X97&gt;=200/3,"○","×"))</f>
        <v>○</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563340</v>
      </c>
      <c r="P97" s="1189"/>
      <c r="Q97" s="1189"/>
      <c r="R97" s="1189"/>
      <c r="S97" s="1189"/>
      <c r="T97" s="1189"/>
      <c r="U97" s="1190"/>
      <c r="V97" s="738" t="s">
        <v>2</v>
      </c>
      <c r="W97" s="581" t="s">
        <v>44</v>
      </c>
      <c r="X97" s="1191">
        <f>IFERROR(O97/O96*100,0)</f>
        <v>68.416904200059989</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f>O97/AH99</f>
        <v>93890</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5" t="s">
        <v>14</v>
      </c>
      <c r="X99" s="925"/>
      <c r="Y99" s="214" t="s">
        <v>33</v>
      </c>
      <c r="Z99" s="214"/>
      <c r="AA99" s="973">
        <v>5</v>
      </c>
      <c r="AB99" s="973"/>
      <c r="AC99" s="214" t="s">
        <v>12</v>
      </c>
      <c r="AD99" s="973">
        <v>3</v>
      </c>
      <c r="AE99" s="973"/>
      <c r="AF99" s="214" t="s">
        <v>13</v>
      </c>
      <c r="AG99" s="214" t="s">
        <v>162</v>
      </c>
      <c r="AH99" s="214">
        <f>IF(Q99&gt;=1,(AA99*12+AD99)-(Q99*12+T99)+1,"")</f>
        <v>6</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453</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453</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514</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v>4</v>
      </c>
      <c r="O137" s="891"/>
      <c r="P137" s="710" t="s">
        <v>5</v>
      </c>
      <c r="Q137" s="891">
        <v>2</v>
      </c>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453</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467</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453</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453</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453</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453</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454</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453</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v>4</v>
      </c>
      <c r="E229" s="1069"/>
      <c r="F229" s="463" t="s">
        <v>5</v>
      </c>
      <c r="G229" s="1068" t="s">
        <v>515</v>
      </c>
      <c r="H229" s="1069"/>
      <c r="I229" s="463" t="s">
        <v>4</v>
      </c>
      <c r="J229" s="1068" t="s">
        <v>515</v>
      </c>
      <c r="K229" s="1069"/>
      <c r="L229" s="463" t="s">
        <v>3</v>
      </c>
      <c r="M229" s="464"/>
      <c r="N229" s="1070" t="s">
        <v>6</v>
      </c>
      <c r="O229" s="1070"/>
      <c r="P229" s="1070"/>
      <c r="Q229" s="1071" t="str">
        <f>IF(G9="","",G9)</f>
        <v>○○ケアサービス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t="s">
        <v>516</v>
      </c>
      <c r="T230" s="1065"/>
      <c r="U230" s="1065"/>
      <c r="V230" s="1065"/>
      <c r="W230" s="1065"/>
      <c r="X230" s="1066" t="s">
        <v>96</v>
      </c>
      <c r="Y230" s="1066"/>
      <c r="Z230" s="1065" t="s">
        <v>517</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469</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458</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5"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6"/>
      <c r="N9" s="1277"/>
      <c r="O9" s="1245"/>
      <c r="P9" s="1247"/>
      <c r="Q9" s="1249"/>
      <c r="R9" s="1272"/>
      <c r="S9" s="1260" t="s">
        <v>99</v>
      </c>
      <c r="T9" s="1278" t="s">
        <v>448</v>
      </c>
      <c r="U9" s="1279" t="s">
        <v>117</v>
      </c>
      <c r="V9" s="1273"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2"/>
      <c r="S10" s="1260"/>
      <c r="T10" s="1278"/>
      <c r="U10" s="1279"/>
      <c r="V10" s="1274"/>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6" t="s">
        <v>528</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○○ケアサービス</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52" t="s">
        <v>471</v>
      </c>
      <c r="B5" s="1253"/>
      <c r="C5" s="1253"/>
      <c r="D5" s="1253"/>
      <c r="E5" s="1253"/>
      <c r="F5" s="1253"/>
      <c r="G5" s="1253"/>
      <c r="H5" s="1253"/>
      <c r="I5" s="1253"/>
      <c r="J5" s="1253"/>
      <c r="K5" s="1253"/>
      <c r="L5" s="1253"/>
      <c r="M5" s="1253"/>
      <c r="N5" s="1253"/>
      <c r="O5" s="603">
        <f>IF(SUM(AH12:AH111)=0,"",SUM(AH12:AH111))</f>
        <v>4597200</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521</v>
      </c>
      <c r="R7" s="1308" t="s">
        <v>410</v>
      </c>
      <c r="S7" s="1310" t="s">
        <v>441</v>
      </c>
      <c r="T7" s="1280" t="s">
        <v>450</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425</v>
      </c>
      <c r="V8" s="1316" t="s">
        <v>442</v>
      </c>
      <c r="W8" s="1317"/>
      <c r="X8" s="1317"/>
      <c r="Y8" s="1317"/>
      <c r="Z8" s="1317"/>
      <c r="AA8" s="1317"/>
      <c r="AB8" s="1317"/>
      <c r="AC8" s="1317"/>
      <c r="AD8" s="1317"/>
      <c r="AE8" s="1317"/>
      <c r="AF8" s="1317"/>
      <c r="AG8" s="1318"/>
      <c r="AH8" s="1248" t="s">
        <v>440</v>
      </c>
      <c r="AI8" s="1312" t="s">
        <v>411</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60"/>
      <c r="U9" s="1315"/>
      <c r="V9" s="1319"/>
      <c r="W9" s="1319"/>
      <c r="X9" s="1319"/>
      <c r="Y9" s="1319"/>
      <c r="Z9" s="1319"/>
      <c r="AA9" s="1319"/>
      <c r="AB9" s="1319"/>
      <c r="AC9" s="1319"/>
      <c r="AD9" s="1319"/>
      <c r="AE9" s="1319"/>
      <c r="AF9" s="1319"/>
      <c r="AG9" s="1305"/>
      <c r="AH9" s="1249"/>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60"/>
      <c r="U10" s="1315"/>
      <c r="V10" s="1319"/>
      <c r="W10" s="1319"/>
      <c r="X10" s="1319"/>
      <c r="Y10" s="1319"/>
      <c r="Z10" s="1319"/>
      <c r="AA10" s="1319"/>
      <c r="AB10" s="1319"/>
      <c r="AC10" s="1319"/>
      <c r="AD10" s="1319"/>
      <c r="AE10" s="1319"/>
      <c r="AF10" s="1319"/>
      <c r="AG10" s="1305"/>
      <c r="AH10" s="1249"/>
      <c r="AI10" s="643" t="s">
        <v>426</v>
      </c>
      <c r="AJ10" s="644" t="s">
        <v>427</v>
      </c>
      <c r="AK10" s="729" t="s">
        <v>523</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518</v>
      </c>
      <c r="R12" s="505">
        <f>IF(基本情報入力シート!Z33="","",基本情報入力シート!Z33)</f>
        <v>200000</v>
      </c>
      <c r="S12" s="506">
        <f>IF(基本情報入力シート!AA33="","",基本情報入力シート!AA33)</f>
        <v>11.4</v>
      </c>
      <c r="T12" s="764" t="s">
        <v>462</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519</v>
      </c>
      <c r="R13" s="505">
        <f>IF(基本情報入力シート!Z34="","",基本情報入力シート!Z34)</f>
        <v>400000</v>
      </c>
      <c r="S13" s="506">
        <f>IF(基本情報入力シート!AA34="","",基本情報入力シート!AA34)</f>
        <v>10.9</v>
      </c>
      <c r="T13" s="764" t="s">
        <v>462</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518</v>
      </c>
      <c r="R14" s="505">
        <f>IF(基本情報入力シート!Z35="","",基本情報入力シート!Z35)</f>
        <v>2100000</v>
      </c>
      <c r="S14" s="506">
        <f>IF(基本情報入力シート!AA35="","",基本情報入力シート!AA35)</f>
        <v>10.68</v>
      </c>
      <c r="T14" s="764" t="s">
        <v>462</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518</v>
      </c>
      <c r="R15" s="505">
        <f>IF(基本情報入力シート!Z36="","",基本情報入力シート!Z36)</f>
        <v>400000</v>
      </c>
      <c r="S15" s="506">
        <f>IF(基本情報入力シート!AA36="","",基本情報入力シート!AA36)</f>
        <v>10.88</v>
      </c>
      <c r="T15" s="764" t="s">
        <v>462</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519</v>
      </c>
      <c r="R16" s="505">
        <f>IF(基本情報入力シート!Z37="","",基本情報入力シート!Z37)</f>
        <v>2600000</v>
      </c>
      <c r="S16" s="506">
        <f>IF(基本情報入力シート!AA37="","",基本情報入力シート!AA37)</f>
        <v>10.68</v>
      </c>
      <c r="T16" s="764" t="s">
        <v>462</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520</v>
      </c>
      <c r="R17" s="505">
        <f>IF(基本情報入力シート!Z38="","",基本情報入力シート!Z38)</f>
        <v>100000</v>
      </c>
      <c r="S17" s="506">
        <f>IF(基本情報入力シート!AA38="","",基本情報入力シート!AA38)</f>
        <v>10.68</v>
      </c>
      <c r="T17" s="764" t="s">
        <v>462</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456</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457</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2022-08-18T02:10:45Z</dcterms:modified>
</cp:coreProperties>
</file>